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firstSheet="1" activeTab="1"/>
  </bookViews>
  <sheets>
    <sheet name="12m通廊钢结构" sheetId="2" state="hidden" r:id="rId1"/>
    <sheet name="导料槽和驱动装置计划" sheetId="3" r:id="rId2"/>
  </sheets>
  <definedNames>
    <definedName name="_xlnm._FilterDatabase" localSheetId="0" hidden="1">'12m通廊钢结构'!$A$1:$E$29</definedName>
    <definedName name="_xlnm._FilterDatabase" localSheetId="1" hidden="1">导料槽和驱动装置计划!$A$1:$E$28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<sst xmlns="http://schemas.openxmlformats.org/spreadsheetml/2006/main" count="198" uniqueCount="82">
  <si>
    <r>
      <rPr>
        <sz val="14"/>
        <color rgb="FF000000"/>
        <rFont val="仿宋"/>
        <charset val="134"/>
      </rPr>
      <t xml:space="preserve">    </t>
    </r>
    <r>
      <rPr>
        <b/>
        <sz val="14"/>
        <color rgb="FF000000"/>
        <rFont val="仿宋"/>
        <charset val="134"/>
      </rPr>
      <t xml:space="preserve">           材 料 计 划 表 </t>
    </r>
    <r>
      <rPr>
        <sz val="14"/>
        <color rgb="FF000000"/>
        <rFont val="仿宋"/>
        <charset val="134"/>
      </rPr>
      <t xml:space="preserve">    编号：06</t>
    </r>
  </si>
  <si>
    <t xml:space="preserve"> 工程名称：磁选改造项目                                                          </t>
  </si>
  <si>
    <t>编号</t>
  </si>
  <si>
    <t>材料名称</t>
  </si>
  <si>
    <t>规格</t>
  </si>
  <si>
    <t>材质</t>
  </si>
  <si>
    <t>单位</t>
  </si>
  <si>
    <t>重量t</t>
  </si>
  <si>
    <t>备注</t>
  </si>
  <si>
    <t>送货地点</t>
  </si>
  <si>
    <t>钢板</t>
  </si>
  <si>
    <t>5mm钢板</t>
  </si>
  <si>
    <t>Q235B</t>
  </si>
  <si>
    <t>吨</t>
  </si>
  <si>
    <t>含4%损耗</t>
  </si>
  <si>
    <t>山东省济南市钢城区艾山街道循环经济产业园 联系人：王博        联系电话：17663499979</t>
  </si>
  <si>
    <t>花纹钢板</t>
  </si>
  <si>
    <t>5mm厚花纹钢板</t>
  </si>
  <si>
    <t>扁铁</t>
  </si>
  <si>
    <t>-60*6扁铁</t>
  </si>
  <si>
    <t>角钢</t>
  </si>
  <si>
    <t>63*5角钢</t>
  </si>
  <si>
    <t>75*5角钢</t>
  </si>
  <si>
    <t>型钢</t>
  </si>
  <si>
    <t>HM148X100X6X9</t>
  </si>
  <si>
    <t>含3%损耗</t>
  </si>
  <si>
    <t>HM194X150X6X9</t>
  </si>
  <si>
    <t>HN175X90X5X8</t>
  </si>
  <si>
    <t>HN200*100*5.5*8</t>
  </si>
  <si>
    <t>HN400X200X8X13</t>
  </si>
  <si>
    <t>HW175X175X7.5X11</t>
  </si>
  <si>
    <t>L100*10</t>
  </si>
  <si>
    <t>20mm厚钢板</t>
  </si>
  <si>
    <t>6mm厚钢板</t>
  </si>
  <si>
    <t>80*10角钢</t>
  </si>
  <si>
    <t>8mm厚钢板</t>
  </si>
  <si>
    <t>H340*450*12*16</t>
  </si>
  <si>
    <t>不锈钢板</t>
  </si>
  <si>
    <t>δ=4mm</t>
  </si>
  <si>
    <t>不锈钢</t>
  </si>
  <si>
    <t>聚四氟乙烯板</t>
  </si>
  <si>
    <t>10mm厚</t>
  </si>
  <si>
    <t>聚四氟乙烯</t>
  </si>
  <si>
    <t>平方米</t>
  </si>
  <si>
    <t>提报单位：（盖章）</t>
  </si>
  <si>
    <t>山东泰东环保科技股份有限公司</t>
  </si>
  <si>
    <t>编制人：</t>
  </si>
  <si>
    <r>
      <rPr>
        <sz val="12"/>
        <color rgb="FF000000"/>
        <rFont val="仿宋"/>
        <charset val="134"/>
      </rPr>
      <t xml:space="preserve">提报单位审核人: </t>
    </r>
    <r>
      <rPr>
        <sz val="12"/>
        <color rgb="FF000000"/>
        <rFont val="仿宋"/>
        <charset val="134"/>
      </rPr>
      <t xml:space="preserve">         </t>
    </r>
  </si>
  <si>
    <t>项目部经办人：</t>
  </si>
  <si>
    <t>注：备注中填写要求到货时间。</t>
  </si>
  <si>
    <r>
      <rPr>
        <sz val="14"/>
        <color rgb="FF000000"/>
        <rFont val="仿宋"/>
        <charset val="134"/>
      </rPr>
      <t xml:space="preserve">    </t>
    </r>
    <r>
      <rPr>
        <b/>
        <sz val="14"/>
        <color rgb="FF000000"/>
        <rFont val="仿宋"/>
        <charset val="134"/>
      </rPr>
      <t xml:space="preserve">           材 料 计 划 表 </t>
    </r>
    <r>
      <rPr>
        <sz val="14"/>
        <color rgb="FF000000"/>
        <rFont val="仿宋"/>
        <charset val="134"/>
      </rPr>
      <t xml:space="preserve">    编号：12</t>
    </r>
  </si>
  <si>
    <t>重量</t>
  </si>
  <si>
    <t>报价</t>
  </si>
  <si>
    <t>报价单位</t>
  </si>
  <si>
    <t>钢板6mm厚</t>
  </si>
  <si>
    <t>Q235-A</t>
  </si>
  <si>
    <t>t</t>
  </si>
  <si>
    <t>山东省济南市钢城区艾山街道循环经济产业园 联系人：段崇峰        联系电话：16606342225</t>
  </si>
  <si>
    <t>角钢 50X50X5-120</t>
  </si>
  <si>
    <t>角钢70x70x8</t>
  </si>
  <si>
    <t>垫圈 16</t>
  </si>
  <si>
    <t>100Hv</t>
  </si>
  <si>
    <t>套</t>
  </si>
  <si>
    <t>65Mn</t>
  </si>
  <si>
    <t>螺母M16</t>
  </si>
  <si>
    <t>螺栓M16x50</t>
  </si>
  <si>
    <t>垫圈 12</t>
  </si>
  <si>
    <t>螺母M12</t>
  </si>
  <si>
    <t>螺栓M12x35</t>
  </si>
  <si>
    <t>螺栓M12x30</t>
  </si>
  <si>
    <t>B=800 夹紧装置</t>
  </si>
  <si>
    <t>组合件</t>
  </si>
  <si>
    <t>工业胶板3X460X610</t>
  </si>
  <si>
    <t>A3-7H6Hr1</t>
  </si>
  <si>
    <t>63槽钢</t>
  </si>
  <si>
    <t>6M/根</t>
  </si>
  <si>
    <t>送至华威院内</t>
  </si>
  <si>
    <t>80槽钢</t>
  </si>
  <si>
    <t>角钢100*10</t>
  </si>
  <si>
    <t>槽钢180</t>
  </si>
  <si>
    <t>16#槽钢</t>
  </si>
  <si>
    <t>9m/根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</si>
</sst>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_ "/>
  </numFmts>
  <fonts count="26">
    <font>
      <sz val="12"/>
      <name val="宋体"/>
      <charset val="134"/>
    </font>
    <font>
      <sz val="14"/>
      <color rgb="FF000000"/>
      <name val="仿宋"/>
      <charset val="134"/>
    </font>
    <font>
      <sz val="12"/>
      <color rgb="FF000000"/>
      <name val="仿宋"/>
      <charset val="134"/>
    </font>
    <font>
      <sz val="11"/>
      <color rgb="FF000000"/>
      <name val="宋体"/>
      <charset val="134"/>
      <scheme val="minor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/>
  </cellStyleXfs>
  <cellXfs count="26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3" fillId="0" borderId="2" xfId="49" applyNumberFormat="1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177" fontId="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177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G4" sqref="G4"/>
    </sheetView>
  </sheetViews>
  <sheetFormatPr defaultColWidth="9" defaultRowHeight="14.25" outlineLevelCol="7"/>
  <cols>
    <col min="1" max="1" width="6.25" customWidth="1"/>
    <col min="2" max="2" width="14.5416666666667" customWidth="1"/>
    <col min="3" max="3" width="19.4333333333333" customWidth="1"/>
    <col min="4" max="4" width="10.1166666666667" customWidth="1"/>
    <col min="5" max="5" width="9.44166666666667" customWidth="1"/>
    <col min="6" max="6" width="12.625" style="1"/>
    <col min="7" max="8" width="14.875" style="2" customWidth="1"/>
    <col min="9" max="9" width="13.75"/>
    <col min="10" max="10" width="12.625"/>
  </cols>
  <sheetData>
    <row r="1" ht="38" customHeight="1" spans="1:8">
      <c r="A1" s="3" t="s">
        <v>0</v>
      </c>
      <c r="B1" s="3"/>
      <c r="C1" s="3"/>
      <c r="D1" s="3"/>
      <c r="E1" s="3"/>
      <c r="F1" s="4"/>
      <c r="G1" s="3"/>
      <c r="H1" s="3"/>
    </row>
    <row r="2" ht="35" customHeight="1" spans="1:5">
      <c r="A2" s="5" t="s">
        <v>1</v>
      </c>
      <c r="B2" s="5"/>
      <c r="C2" s="5"/>
      <c r="D2" s="5"/>
      <c r="E2" s="5"/>
    </row>
    <row r="3" ht="30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19" t="s">
        <v>8</v>
      </c>
      <c r="H3" s="19" t="s">
        <v>9</v>
      </c>
    </row>
    <row r="4" ht="30" customHeight="1" spans="1:8">
      <c r="A4" s="6">
        <v>1</v>
      </c>
      <c r="B4" s="9" t="s">
        <v>10</v>
      </c>
      <c r="C4" s="9" t="s">
        <v>11</v>
      </c>
      <c r="D4" s="9" t="s">
        <v>12</v>
      </c>
      <c r="E4" s="10" t="s">
        <v>13</v>
      </c>
      <c r="F4" s="14">
        <f>1.468*1.04</f>
        <v>1.52672</v>
      </c>
      <c r="G4" s="20" t="s">
        <v>14</v>
      </c>
      <c r="H4" s="24" t="s">
        <v>15</v>
      </c>
    </row>
    <row r="5" ht="30" customHeight="1" spans="1:8">
      <c r="A5" s="6">
        <v>2</v>
      </c>
      <c r="B5" s="9" t="s">
        <v>16</v>
      </c>
      <c r="C5" s="9" t="s">
        <v>17</v>
      </c>
      <c r="D5" s="9" t="s">
        <v>12</v>
      </c>
      <c r="E5" s="10" t="s">
        <v>13</v>
      </c>
      <c r="F5" s="14">
        <f>1.482*1.04</f>
        <v>1.54128</v>
      </c>
      <c r="G5" s="20" t="s">
        <v>14</v>
      </c>
      <c r="H5" s="24"/>
    </row>
    <row r="6" ht="30" customHeight="1" spans="1:8">
      <c r="A6" s="6">
        <v>3</v>
      </c>
      <c r="B6" s="9" t="s">
        <v>18</v>
      </c>
      <c r="C6" s="26" t="s">
        <v>19</v>
      </c>
      <c r="D6" s="9" t="s">
        <v>12</v>
      </c>
      <c r="E6" s="10" t="s">
        <v>13</v>
      </c>
      <c r="F6" s="14">
        <f>0.11*1.04</f>
        <v>0.1144</v>
      </c>
      <c r="G6" s="20" t="s">
        <v>14</v>
      </c>
      <c r="H6" s="24"/>
    </row>
    <row r="7" ht="30" customHeight="1" spans="1:8">
      <c r="A7" s="6">
        <v>4</v>
      </c>
      <c r="B7" s="9" t="s">
        <v>20</v>
      </c>
      <c r="C7" s="9" t="s">
        <v>21</v>
      </c>
      <c r="D7" s="9" t="s">
        <v>12</v>
      </c>
      <c r="E7" s="10" t="s">
        <v>13</v>
      </c>
      <c r="F7" s="14">
        <f>0.332*1.04</f>
        <v>0.34528</v>
      </c>
      <c r="G7" s="20" t="s">
        <v>14</v>
      </c>
      <c r="H7" s="24"/>
    </row>
    <row r="8" ht="30" customHeight="1" spans="1:8">
      <c r="A8" s="6">
        <v>5</v>
      </c>
      <c r="B8" s="9" t="s">
        <v>20</v>
      </c>
      <c r="C8" s="9" t="s">
        <v>22</v>
      </c>
      <c r="D8" s="9" t="s">
        <v>12</v>
      </c>
      <c r="E8" s="10" t="s">
        <v>13</v>
      </c>
      <c r="F8" s="14">
        <f>(0.756+0.068)*1.04</f>
        <v>0.85696</v>
      </c>
      <c r="G8" s="20" t="s">
        <v>14</v>
      </c>
      <c r="H8" s="24"/>
    </row>
    <row r="9" ht="30" customHeight="1" spans="1:8">
      <c r="A9" s="6">
        <v>6</v>
      </c>
      <c r="B9" s="9" t="s">
        <v>23</v>
      </c>
      <c r="C9" s="9" t="s">
        <v>24</v>
      </c>
      <c r="D9" s="9" t="s">
        <v>12</v>
      </c>
      <c r="E9" s="10" t="s">
        <v>13</v>
      </c>
      <c r="F9" s="14">
        <f>0.449*1.03</f>
        <v>0.46247</v>
      </c>
      <c r="G9" s="20" t="s">
        <v>25</v>
      </c>
      <c r="H9" s="24"/>
    </row>
    <row r="10" ht="30" customHeight="1" spans="1:8">
      <c r="A10" s="6">
        <v>7</v>
      </c>
      <c r="B10" s="9" t="s">
        <v>23</v>
      </c>
      <c r="C10" s="9" t="s">
        <v>26</v>
      </c>
      <c r="D10" s="9" t="s">
        <v>12</v>
      </c>
      <c r="E10" s="10" t="s">
        <v>13</v>
      </c>
      <c r="F10" s="14">
        <f>0.374*1.03</f>
        <v>0.38522</v>
      </c>
      <c r="G10" s="20" t="s">
        <v>25</v>
      </c>
      <c r="H10" s="24"/>
    </row>
    <row r="11" ht="30" customHeight="1" spans="1:8">
      <c r="A11" s="6">
        <v>8</v>
      </c>
      <c r="B11" s="9" t="s">
        <v>23</v>
      </c>
      <c r="C11" s="9" t="s">
        <v>27</v>
      </c>
      <c r="D11" s="9" t="s">
        <v>12</v>
      </c>
      <c r="E11" s="10" t="s">
        <v>13</v>
      </c>
      <c r="F11" s="14">
        <f>0.444*1.03</f>
        <v>0.45732</v>
      </c>
      <c r="G11" s="20" t="s">
        <v>25</v>
      </c>
      <c r="H11" s="24"/>
    </row>
    <row r="12" ht="30" customHeight="1" spans="1:8">
      <c r="A12" s="6">
        <v>9</v>
      </c>
      <c r="B12" s="9" t="s">
        <v>23</v>
      </c>
      <c r="C12" s="9" t="s">
        <v>28</v>
      </c>
      <c r="D12" s="9" t="s">
        <v>12</v>
      </c>
      <c r="E12" s="10" t="s">
        <v>13</v>
      </c>
      <c r="F12" s="14">
        <f>0.855*1.03</f>
        <v>0.88065</v>
      </c>
      <c r="G12" s="20" t="s">
        <v>25</v>
      </c>
      <c r="H12" s="24"/>
    </row>
    <row r="13" ht="30" customHeight="1" spans="1:8">
      <c r="A13" s="6">
        <v>10</v>
      </c>
      <c r="B13" s="9" t="s">
        <v>23</v>
      </c>
      <c r="C13" s="9" t="s">
        <v>29</v>
      </c>
      <c r="D13" s="9" t="s">
        <v>12</v>
      </c>
      <c r="E13" s="10" t="s">
        <v>13</v>
      </c>
      <c r="F13" s="14">
        <f>0.711*1.03</f>
        <v>0.73233</v>
      </c>
      <c r="G13" s="20" t="s">
        <v>25</v>
      </c>
      <c r="H13" s="24"/>
    </row>
    <row r="14" ht="30" customHeight="1" spans="1:8">
      <c r="A14" s="6">
        <v>11</v>
      </c>
      <c r="B14" s="9" t="s">
        <v>23</v>
      </c>
      <c r="C14" s="9" t="s">
        <v>30</v>
      </c>
      <c r="D14" s="9" t="s">
        <v>12</v>
      </c>
      <c r="E14" s="10" t="s">
        <v>13</v>
      </c>
      <c r="F14" s="14">
        <f>(0.417+0.084)*1.03</f>
        <v>0.51603</v>
      </c>
      <c r="G14" s="20" t="s">
        <v>25</v>
      </c>
      <c r="H14" s="24"/>
    </row>
    <row r="15" ht="30" customHeight="1" spans="1:8">
      <c r="A15" s="6">
        <v>12</v>
      </c>
      <c r="B15" s="9" t="s">
        <v>20</v>
      </c>
      <c r="C15" s="9" t="s">
        <v>31</v>
      </c>
      <c r="D15" s="9" t="s">
        <v>12</v>
      </c>
      <c r="E15" s="10" t="s">
        <v>13</v>
      </c>
      <c r="F15" s="14">
        <f>0.831*1.04</f>
        <v>0.86424</v>
      </c>
      <c r="G15" s="20" t="s">
        <v>14</v>
      </c>
      <c r="H15" s="24"/>
    </row>
    <row r="16" ht="30" customHeight="1" spans="1:8">
      <c r="A16" s="6">
        <v>13</v>
      </c>
      <c r="B16" s="9" t="s">
        <v>10</v>
      </c>
      <c r="C16" s="9" t="s">
        <v>32</v>
      </c>
      <c r="D16" s="9" t="s">
        <v>12</v>
      </c>
      <c r="E16" s="10" t="s">
        <v>13</v>
      </c>
      <c r="F16" s="14">
        <f>0.156*1.04</f>
        <v>0.16224</v>
      </c>
      <c r="G16" s="20" t="s">
        <v>14</v>
      </c>
      <c r="H16" s="24"/>
    </row>
    <row r="17" ht="30" customHeight="1" spans="1:8">
      <c r="A17" s="6">
        <v>14</v>
      </c>
      <c r="B17" s="9" t="s">
        <v>10</v>
      </c>
      <c r="C17" s="9" t="s">
        <v>33</v>
      </c>
      <c r="D17" s="9" t="s">
        <v>12</v>
      </c>
      <c r="E17" s="10" t="s">
        <v>13</v>
      </c>
      <c r="F17" s="14">
        <f>0.704*1.04</f>
        <v>0.73216</v>
      </c>
      <c r="G17" s="20" t="s">
        <v>14</v>
      </c>
      <c r="H17" s="24"/>
    </row>
    <row r="18" ht="30" customHeight="1" spans="1:8">
      <c r="A18" s="6">
        <v>15</v>
      </c>
      <c r="B18" s="9" t="s">
        <v>20</v>
      </c>
      <c r="C18" s="9" t="s">
        <v>34</v>
      </c>
      <c r="D18" s="9" t="s">
        <v>12</v>
      </c>
      <c r="E18" s="10" t="s">
        <v>13</v>
      </c>
      <c r="F18" s="14">
        <f>0.005*1.04</f>
        <v>0.0052</v>
      </c>
      <c r="G18" s="20" t="s">
        <v>14</v>
      </c>
      <c r="H18" s="24"/>
    </row>
    <row r="19" ht="30" customHeight="1" spans="1:8">
      <c r="A19" s="6">
        <v>16</v>
      </c>
      <c r="B19" s="9" t="s">
        <v>10</v>
      </c>
      <c r="C19" s="9" t="s">
        <v>35</v>
      </c>
      <c r="D19" s="9" t="s">
        <v>12</v>
      </c>
      <c r="E19" s="10" t="s">
        <v>13</v>
      </c>
      <c r="F19" s="14">
        <f>0.107*1.04</f>
        <v>0.11128</v>
      </c>
      <c r="G19" s="20" t="s">
        <v>14</v>
      </c>
      <c r="H19" s="24"/>
    </row>
    <row r="20" ht="30" customHeight="1" spans="1:8">
      <c r="A20" s="6">
        <v>17</v>
      </c>
      <c r="B20" s="9" t="s">
        <v>23</v>
      </c>
      <c r="C20" s="9" t="s">
        <v>36</v>
      </c>
      <c r="D20" s="9" t="s">
        <v>12</v>
      </c>
      <c r="E20" s="10" t="s">
        <v>13</v>
      </c>
      <c r="F20" s="14">
        <f>0.501*1.03</f>
        <v>0.51603</v>
      </c>
      <c r="G20" s="20" t="s">
        <v>25</v>
      </c>
      <c r="H20" s="24"/>
    </row>
    <row r="21" ht="30" customHeight="1" spans="1:8">
      <c r="A21" s="6">
        <v>18</v>
      </c>
      <c r="B21" s="9" t="s">
        <v>37</v>
      </c>
      <c r="C21" s="9" t="s">
        <v>38</v>
      </c>
      <c r="D21" s="9" t="s">
        <v>39</v>
      </c>
      <c r="E21" s="10" t="s">
        <v>13</v>
      </c>
      <c r="F21" s="14">
        <f>7.4/1000*1.04</f>
        <v>0.007696</v>
      </c>
      <c r="G21" s="20" t="s">
        <v>14</v>
      </c>
      <c r="H21" s="24"/>
    </row>
    <row r="22" ht="30" customHeight="1" spans="1:8">
      <c r="A22" s="6">
        <v>19</v>
      </c>
      <c r="B22" s="9" t="s">
        <v>40</v>
      </c>
      <c r="C22" s="9" t="s">
        <v>41</v>
      </c>
      <c r="D22" s="9" t="s">
        <v>42</v>
      </c>
      <c r="E22" s="10" t="s">
        <v>43</v>
      </c>
      <c r="F22" s="14">
        <f>0.35*0.25*2*1.04</f>
        <v>0.182</v>
      </c>
      <c r="G22" s="20" t="s">
        <v>14</v>
      </c>
      <c r="H22" s="24"/>
    </row>
    <row r="23" ht="30" customHeight="1" spans="1:8">
      <c r="A23" s="6"/>
      <c r="B23" s="9"/>
      <c r="C23" s="9"/>
      <c r="D23" s="9"/>
      <c r="E23" s="10"/>
      <c r="F23" s="14"/>
      <c r="G23" s="20"/>
      <c r="H23" s="24"/>
    </row>
    <row r="24" ht="30" customHeight="1" spans="1:8">
      <c r="A24" s="6"/>
      <c r="B24" s="9"/>
      <c r="C24" s="9"/>
      <c r="D24" s="9"/>
      <c r="E24" s="10"/>
      <c r="F24" s="14"/>
      <c r="G24" s="20"/>
      <c r="H24" s="25"/>
    </row>
    <row r="25" ht="34" customHeight="1" spans="1:6">
      <c r="A25" s="15" t="s">
        <v>44</v>
      </c>
      <c r="B25" s="15"/>
      <c r="C25" s="15" t="s">
        <v>45</v>
      </c>
      <c r="D25" s="15"/>
      <c r="E25" s="15"/>
      <c r="F25" s="16" t="s">
        <v>46</v>
      </c>
    </row>
    <row r="26" customHeight="1" spans="1:5">
      <c r="A26" s="17" t="s">
        <v>47</v>
      </c>
      <c r="B26" s="17"/>
      <c r="C26" s="17"/>
      <c r="D26" s="17"/>
      <c r="E26" s="17"/>
    </row>
    <row r="27" ht="23" customHeight="1" spans="1:5">
      <c r="A27" s="17"/>
      <c r="B27" s="17"/>
      <c r="C27" s="17"/>
      <c r="D27" s="17"/>
      <c r="E27" s="17"/>
    </row>
    <row r="28" ht="26" customHeight="1" spans="1:5">
      <c r="A28" s="17" t="s">
        <v>48</v>
      </c>
      <c r="B28" s="17"/>
      <c r="C28" s="17"/>
      <c r="D28" s="17"/>
      <c r="E28" s="17"/>
    </row>
    <row r="29" ht="24" customHeight="1" spans="1:5">
      <c r="A29" s="18" t="s">
        <v>49</v>
      </c>
      <c r="B29" s="18"/>
      <c r="C29" s="18"/>
      <c r="D29" s="18"/>
      <c r="E29" s="18"/>
    </row>
  </sheetData>
  <autoFilter xmlns:etc="http://www.wps.cn/officeDocument/2017/etCustomData" ref="A1:E29" etc:filterBottomFollowUsedRange="0">
    <extLst/>
  </autoFilter>
  <mergeCells count="7">
    <mergeCell ref="A1:H1"/>
    <mergeCell ref="A2:E2"/>
    <mergeCell ref="A28:B28"/>
    <mergeCell ref="C28:E28"/>
    <mergeCell ref="A29:E29"/>
    <mergeCell ref="H4:H24"/>
    <mergeCell ref="A26:B27"/>
  </mergeCells>
  <pageMargins left="0.590277777777778" right="0.472222222222222" top="0.511805555555556" bottom="0.354166666666667" header="0.511805555555556" footer="0.511805555555556"/>
  <pageSetup paperSize="9" scale="8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zoomScale="115" zoomScaleNormal="115" topLeftCell="A4" workbookViewId="0">
      <selection activeCell="B16" sqref="B16"/>
    </sheetView>
  </sheetViews>
  <sheetFormatPr defaultColWidth="9" defaultRowHeight="14.25"/>
  <cols>
    <col min="1" max="1" width="6.25" customWidth="1"/>
    <col min="2" max="2" width="14.5416666666667" customWidth="1"/>
    <col min="3" max="3" width="11.95" customWidth="1"/>
    <col min="4" max="4" width="10.1166666666667" customWidth="1"/>
    <col min="5" max="5" width="9.44166666666667" customWidth="1"/>
    <col min="6" max="8" width="12.625" style="1"/>
    <col min="9" max="10" width="14.875" style="2" customWidth="1"/>
    <col min="11" max="11" width="12.625"/>
  </cols>
  <sheetData>
    <row r="1" ht="38" customHeight="1" spans="1:10">
      <c r="A1" s="3" t="s">
        <v>50</v>
      </c>
      <c r="B1" s="3"/>
      <c r="C1" s="3"/>
      <c r="D1" s="3"/>
      <c r="E1" s="3"/>
      <c r="F1" s="4"/>
      <c r="G1" s="4"/>
      <c r="H1" s="4"/>
      <c r="I1" s="3"/>
      <c r="J1" s="3"/>
    </row>
    <row r="2" ht="35" customHeight="1" spans="1:5">
      <c r="A2" s="5" t="s">
        <v>1</v>
      </c>
      <c r="B2" s="5"/>
      <c r="C2" s="5"/>
      <c r="D2" s="5"/>
      <c r="E2" s="5"/>
    </row>
    <row r="3" ht="30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51</v>
      </c>
      <c r="G3" s="7" t="s">
        <v>52</v>
      </c>
      <c r="H3" s="7" t="s">
        <v>53</v>
      </c>
      <c r="I3" s="19" t="s">
        <v>8</v>
      </c>
      <c r="J3" s="19" t="s">
        <v>9</v>
      </c>
    </row>
    <row r="4" ht="30" customHeight="1" spans="1:10">
      <c r="A4" s="6">
        <v>6</v>
      </c>
      <c r="B4" s="8" t="s">
        <v>54</v>
      </c>
      <c r="C4" s="9"/>
      <c r="D4" s="8" t="s">
        <v>55</v>
      </c>
      <c r="E4" s="10" t="s">
        <v>56</v>
      </c>
      <c r="F4" s="11">
        <v>1.1</v>
      </c>
      <c r="G4" s="12"/>
      <c r="H4" s="12"/>
      <c r="I4" s="20" t="s">
        <v>14</v>
      </c>
      <c r="J4" s="21" t="s">
        <v>57</v>
      </c>
    </row>
    <row r="5" ht="30" customHeight="1" spans="1:10">
      <c r="A5" s="6">
        <v>12</v>
      </c>
      <c r="B5" s="8" t="s">
        <v>58</v>
      </c>
      <c r="C5" s="9"/>
      <c r="D5" s="8" t="s">
        <v>55</v>
      </c>
      <c r="E5" s="10" t="s">
        <v>56</v>
      </c>
      <c r="F5" s="11">
        <f>121/1000*1.04</f>
        <v>0.12584</v>
      </c>
      <c r="G5" s="12"/>
      <c r="H5" s="12"/>
      <c r="I5" s="20" t="s">
        <v>14</v>
      </c>
      <c r="J5" s="21"/>
    </row>
    <row r="6" ht="30" customHeight="1" spans="1:10">
      <c r="A6" s="6">
        <v>1</v>
      </c>
      <c r="B6" s="8" t="s">
        <v>59</v>
      </c>
      <c r="C6" s="9"/>
      <c r="D6" s="8" t="s">
        <v>55</v>
      </c>
      <c r="E6" s="10" t="s">
        <v>56</v>
      </c>
      <c r="F6" s="11">
        <f>362.28/1000*1.04</f>
        <v>0.3767712</v>
      </c>
      <c r="G6" s="12"/>
      <c r="H6" s="12"/>
      <c r="I6" s="20" t="s">
        <v>14</v>
      </c>
      <c r="J6" s="21"/>
    </row>
    <row r="7" ht="30" customHeight="1" spans="1:10">
      <c r="A7" s="6">
        <v>2</v>
      </c>
      <c r="B7" s="8" t="s">
        <v>60</v>
      </c>
      <c r="C7" s="9"/>
      <c r="D7" s="8" t="s">
        <v>61</v>
      </c>
      <c r="E7" s="10" t="s">
        <v>62</v>
      </c>
      <c r="F7" s="8">
        <v>128</v>
      </c>
      <c r="G7" s="13"/>
      <c r="H7" s="13"/>
      <c r="I7" s="20"/>
      <c r="J7" s="21"/>
    </row>
    <row r="8" ht="30" customHeight="1" spans="1:10">
      <c r="A8" s="6">
        <v>3</v>
      </c>
      <c r="B8" s="8" t="s">
        <v>60</v>
      </c>
      <c r="C8" s="9"/>
      <c r="D8" s="8" t="s">
        <v>63</v>
      </c>
      <c r="E8" s="10" t="s">
        <v>62</v>
      </c>
      <c r="F8" s="8">
        <v>128</v>
      </c>
      <c r="G8" s="13"/>
      <c r="H8" s="13"/>
      <c r="I8" s="20"/>
      <c r="J8" s="21"/>
    </row>
    <row r="9" ht="30" customHeight="1" spans="1:10">
      <c r="A9" s="6">
        <v>4</v>
      </c>
      <c r="B9" s="8" t="s">
        <v>64</v>
      </c>
      <c r="C9" s="9"/>
      <c r="D9" s="8">
        <v>8.8</v>
      </c>
      <c r="E9" s="10" t="s">
        <v>62</v>
      </c>
      <c r="F9" s="8">
        <v>128</v>
      </c>
      <c r="G9" s="13"/>
      <c r="H9" s="13"/>
      <c r="I9" s="20"/>
      <c r="J9" s="21"/>
    </row>
    <row r="10" ht="30" customHeight="1" spans="1:10">
      <c r="A10" s="6">
        <v>5</v>
      </c>
      <c r="B10" s="8" t="s">
        <v>65</v>
      </c>
      <c r="C10" s="9"/>
      <c r="D10" s="8">
        <v>8.8</v>
      </c>
      <c r="E10" s="10" t="s">
        <v>62</v>
      </c>
      <c r="F10" s="8">
        <v>128</v>
      </c>
      <c r="G10" s="13"/>
      <c r="H10" s="13"/>
      <c r="I10" s="20"/>
      <c r="J10" s="21"/>
    </row>
    <row r="11" ht="30" customHeight="1" spans="1:10">
      <c r="A11" s="6">
        <v>7</v>
      </c>
      <c r="B11" s="8" t="s">
        <v>66</v>
      </c>
      <c r="C11" s="9"/>
      <c r="D11" s="8" t="s">
        <v>61</v>
      </c>
      <c r="E11" s="10" t="s">
        <v>62</v>
      </c>
      <c r="F11" s="8">
        <v>144</v>
      </c>
      <c r="G11" s="13"/>
      <c r="H11" s="13"/>
      <c r="I11" s="20"/>
      <c r="J11" s="21"/>
    </row>
    <row r="12" ht="30" customHeight="1" spans="1:10">
      <c r="A12" s="6">
        <v>8</v>
      </c>
      <c r="B12" s="8" t="s">
        <v>66</v>
      </c>
      <c r="C12" s="9"/>
      <c r="D12" s="8" t="s">
        <v>63</v>
      </c>
      <c r="E12" s="10" t="s">
        <v>62</v>
      </c>
      <c r="F12" s="8">
        <v>222</v>
      </c>
      <c r="G12" s="13"/>
      <c r="H12" s="13"/>
      <c r="I12" s="20"/>
      <c r="J12" s="21"/>
    </row>
    <row r="13" ht="30" customHeight="1" spans="1:10">
      <c r="A13" s="6">
        <v>9</v>
      </c>
      <c r="B13" s="8" t="s">
        <v>67</v>
      </c>
      <c r="C13" s="9"/>
      <c r="D13" s="8">
        <v>8</v>
      </c>
      <c r="E13" s="10" t="s">
        <v>62</v>
      </c>
      <c r="F13" s="8">
        <v>222</v>
      </c>
      <c r="G13" s="13"/>
      <c r="H13" s="13"/>
      <c r="I13" s="20"/>
      <c r="J13" s="21"/>
    </row>
    <row r="14" ht="30" customHeight="1" spans="1:10">
      <c r="A14" s="6">
        <v>10</v>
      </c>
      <c r="B14" s="8" t="s">
        <v>68</v>
      </c>
      <c r="C14" s="9"/>
      <c r="D14" s="8">
        <v>8.8</v>
      </c>
      <c r="E14" s="10" t="s">
        <v>62</v>
      </c>
      <c r="F14" s="8">
        <v>144</v>
      </c>
      <c r="G14" s="13"/>
      <c r="H14" s="13"/>
      <c r="I14" s="20"/>
      <c r="J14" s="21"/>
    </row>
    <row r="15" ht="30" customHeight="1" spans="1:10">
      <c r="A15" s="6">
        <v>11</v>
      </c>
      <c r="B15" s="8" t="s">
        <v>69</v>
      </c>
      <c r="C15" s="9"/>
      <c r="D15" s="8">
        <v>8.8</v>
      </c>
      <c r="E15" s="10" t="s">
        <v>62</v>
      </c>
      <c r="F15" s="8">
        <v>78</v>
      </c>
      <c r="G15" s="13"/>
      <c r="H15" s="13"/>
      <c r="I15" s="20"/>
      <c r="J15" s="21"/>
    </row>
    <row r="16" ht="30" customHeight="1" spans="1:10">
      <c r="A16" s="6">
        <v>13</v>
      </c>
      <c r="B16" s="8" t="s">
        <v>70</v>
      </c>
      <c r="C16" s="9"/>
      <c r="D16" s="8" t="s">
        <v>71</v>
      </c>
      <c r="E16" s="10" t="s">
        <v>56</v>
      </c>
      <c r="F16" s="11">
        <f>99.76/1000*1.04</f>
        <v>0.1037504</v>
      </c>
      <c r="G16" s="12"/>
      <c r="H16" s="12"/>
      <c r="I16" s="20" t="s">
        <v>14</v>
      </c>
      <c r="J16" s="21"/>
    </row>
    <row r="17" ht="30" customHeight="1" spans="1:10">
      <c r="A17" s="6">
        <v>14</v>
      </c>
      <c r="B17" s="8" t="s">
        <v>72</v>
      </c>
      <c r="C17" s="9"/>
      <c r="D17" s="8" t="s">
        <v>73</v>
      </c>
      <c r="E17" s="10" t="s">
        <v>56</v>
      </c>
      <c r="F17" s="11">
        <f>11.63/1000*1.04</f>
        <v>0.0120952</v>
      </c>
      <c r="G17" s="12"/>
      <c r="H17" s="12"/>
      <c r="I17" s="20" t="s">
        <v>14</v>
      </c>
      <c r="J17" s="21"/>
    </row>
    <row r="18" ht="30" customHeight="1" spans="1:10">
      <c r="A18" s="6">
        <v>15</v>
      </c>
      <c r="B18" s="9" t="s">
        <v>74</v>
      </c>
      <c r="C18" s="9" t="s">
        <v>75</v>
      </c>
      <c r="D18" s="9" t="s">
        <v>55</v>
      </c>
      <c r="E18" s="10" t="s">
        <v>56</v>
      </c>
      <c r="F18" s="14">
        <f>6*5*6.634/1000</f>
        <v>0.19902</v>
      </c>
      <c r="G18" s="14"/>
      <c r="H18" s="14"/>
      <c r="I18" s="20" t="s">
        <v>76</v>
      </c>
      <c r="J18" s="22"/>
    </row>
    <row r="19" ht="30" customHeight="1" spans="1:10">
      <c r="A19" s="6">
        <v>16</v>
      </c>
      <c r="B19" s="9" t="s">
        <v>77</v>
      </c>
      <c r="C19" s="9" t="s">
        <v>75</v>
      </c>
      <c r="D19" s="9" t="s">
        <v>55</v>
      </c>
      <c r="E19" s="10" t="s">
        <v>56</v>
      </c>
      <c r="F19" s="14">
        <f>6*8*8.045/1000</f>
        <v>0.38616</v>
      </c>
      <c r="G19" s="14"/>
      <c r="H19" s="14"/>
      <c r="I19" s="20" t="s">
        <v>76</v>
      </c>
      <c r="J19" s="22"/>
    </row>
    <row r="20" ht="30" customHeight="1" spans="1:10">
      <c r="A20" s="6">
        <v>17</v>
      </c>
      <c r="B20" s="9" t="s">
        <v>78</v>
      </c>
      <c r="C20" s="9" t="s">
        <v>75</v>
      </c>
      <c r="D20" s="9" t="s">
        <v>55</v>
      </c>
      <c r="E20" s="10" t="s">
        <v>56</v>
      </c>
      <c r="F20" s="14">
        <f>6*10*15.12/1000</f>
        <v>0.9072</v>
      </c>
      <c r="G20" s="14"/>
      <c r="H20" s="14"/>
      <c r="I20" s="20" t="s">
        <v>76</v>
      </c>
      <c r="J20" s="22"/>
    </row>
    <row r="21" ht="30" customHeight="1" spans="1:10">
      <c r="A21" s="6">
        <v>18</v>
      </c>
      <c r="B21" s="9" t="s">
        <v>79</v>
      </c>
      <c r="C21" s="9" t="s">
        <v>75</v>
      </c>
      <c r="D21" s="9" t="s">
        <v>55</v>
      </c>
      <c r="E21" s="10" t="s">
        <v>56</v>
      </c>
      <c r="F21" s="14">
        <f>6*15*23/1000</f>
        <v>2.07</v>
      </c>
      <c r="G21" s="14"/>
      <c r="H21" s="14"/>
      <c r="I21" s="20" t="s">
        <v>76</v>
      </c>
      <c r="J21" s="22"/>
    </row>
    <row r="22" ht="30" customHeight="1" spans="1:10">
      <c r="A22" s="6">
        <v>19</v>
      </c>
      <c r="B22" s="9" t="s">
        <v>80</v>
      </c>
      <c r="C22" s="9" t="s">
        <v>81</v>
      </c>
      <c r="D22" s="9" t="s">
        <v>55</v>
      </c>
      <c r="E22" s="10" t="s">
        <v>56</v>
      </c>
      <c r="F22" s="14">
        <v>0.972</v>
      </c>
      <c r="G22" s="14"/>
      <c r="H22" s="14"/>
      <c r="I22" s="20" t="s">
        <v>76</v>
      </c>
      <c r="J22" s="22"/>
    </row>
    <row r="23" ht="30" customHeight="1" spans="1:10">
      <c r="A23" s="6"/>
      <c r="B23" s="9"/>
      <c r="C23" s="9"/>
      <c r="D23" s="9"/>
      <c r="E23" s="10"/>
      <c r="F23" s="14"/>
      <c r="G23" s="14"/>
      <c r="H23" s="14"/>
      <c r="I23" s="20"/>
      <c r="J23" s="23"/>
    </row>
    <row r="24" ht="34" customHeight="1" spans="1:8">
      <c r="A24" s="15" t="s">
        <v>44</v>
      </c>
      <c r="B24" s="15"/>
      <c r="C24" s="15" t="s">
        <v>45</v>
      </c>
      <c r="D24" s="15"/>
      <c r="E24" s="15"/>
      <c r="F24" s="16" t="s">
        <v>46</v>
      </c>
      <c r="G24" s="16"/>
      <c r="H24" s="16"/>
    </row>
    <row r="25" customHeight="1" spans="1:5">
      <c r="A25" s="17" t="s">
        <v>47</v>
      </c>
      <c r="B25" s="17"/>
      <c r="C25" s="17"/>
      <c r="D25" s="17"/>
      <c r="E25" s="17"/>
    </row>
    <row r="26" ht="23" customHeight="1" spans="1:5">
      <c r="A26" s="17"/>
      <c r="B26" s="17"/>
      <c r="C26" s="17"/>
      <c r="D26" s="17"/>
      <c r="E26" s="17"/>
    </row>
    <row r="27" ht="26" customHeight="1" spans="1:5">
      <c r="A27" s="17" t="s">
        <v>48</v>
      </c>
      <c r="B27" s="17"/>
      <c r="C27" s="17"/>
      <c r="D27" s="17"/>
      <c r="E27" s="17"/>
    </row>
    <row r="28" ht="24" customHeight="1" spans="1:5">
      <c r="A28" s="18" t="s">
        <v>49</v>
      </c>
      <c r="B28" s="18"/>
      <c r="C28" s="18"/>
      <c r="D28" s="18"/>
      <c r="E28" s="18"/>
    </row>
  </sheetData>
  <autoFilter xmlns:etc="http://www.wps.cn/officeDocument/2017/etCustomData" ref="A1:E28" etc:filterBottomFollowUsedRange="0">
    <extLst/>
  </autoFilter>
  <mergeCells count="7">
    <mergeCell ref="A1:J1"/>
    <mergeCell ref="A2:E2"/>
    <mergeCell ref="A27:B27"/>
    <mergeCell ref="C27:E27"/>
    <mergeCell ref="A28:E28"/>
    <mergeCell ref="J4:J17"/>
    <mergeCell ref="A25:B26"/>
  </mergeCells>
  <pageMargins left="0.590277777777778" right="0.472222222222222" top="0.511805555555556" bottom="0.354166666666667" header="0.511805555555556" footer="0.511805555555556"/>
  <pageSetup paperSize="9" scale="8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12m通廊钢结构</vt:lpstr>
      <vt:lpstr>导料槽和驱动装置计划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不诉离殇</cp:lastModifiedBy>
  <dcterms:created xsi:type="dcterms:W3CDTF">2026-03-24T03:33:00Z</dcterms:created>
  <dcterms:modified xsi:type="dcterms:W3CDTF">2026-04-13T08:55:20Z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C64E1EB1E854416F861097ED98B579FD_13</vt:lpwstr>
  </property>
  <property fmtid="{D5CDD505-2E9C-101B-9397-08002B2CF9AE}" pid="3" name="KSOProductBuildVer">
    <vt:lpwstr>2052-12.1.0.17827</vt:lpwstr>
  </property>
  <property fmtid="{D5CDD505-2E9C-101B-9397-08002B2CF9AE}" pid="4" name="CalculationRule">
    <vt:i4>1</vt:i4>
  </property>
</Properties>
</file>