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表格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<sst xmlns="http://schemas.openxmlformats.org/spreadsheetml/2006/main" count="283" uniqueCount="78">
  <si>
    <t>供应部物资计划标书</t>
  </si>
  <si>
    <t>标书编号</t>
  </si>
  <si>
    <t>计划类型</t>
  </si>
  <si>
    <t>计划单号</t>
  </si>
  <si>
    <t>序号</t>
  </si>
  <si>
    <t>物资编码</t>
  </si>
  <si>
    <t>提报单位</t>
  </si>
  <si>
    <t>物资名称</t>
  </si>
  <si>
    <t>规格型号</t>
  </si>
  <si>
    <t>技术要求</t>
  </si>
  <si>
    <t>技术要求及备注</t>
  </si>
  <si>
    <t>计量</t>
  </si>
  <si>
    <t>数量</t>
  </si>
  <si>
    <t>班组</t>
  </si>
  <si>
    <t>验货人</t>
  </si>
  <si>
    <t>报价</t>
  </si>
  <si>
    <t>供应商</t>
  </si>
  <si>
    <t>项目计划</t>
  </si>
  <si>
    <t>资源利用分公司</t>
  </si>
  <si>
    <t>丝杠</t>
  </si>
  <si>
    <t>M30*4</t>
  </si>
  <si>
    <t>梯形螺纹 800毫米长 四方丝母45*45 丝母长50毫米</t>
  </si>
  <si>
    <t>山东省济南市钢城区泰东环保科技股份有限公司院内，联系人：段崇峰  联系电话：16606342225</t>
  </si>
  <si>
    <t>套</t>
  </si>
  <si>
    <t>磁选生产线升级改造项目</t>
  </si>
  <si>
    <t>展明远</t>
  </si>
  <si>
    <t>梯形螺纹 1000毫米长 四方丝母45*45 丝母长50毫米</t>
  </si>
  <si>
    <t>角钢</t>
  </si>
  <si>
    <r>
      <rPr>
        <sz val="10"/>
        <rFont val="宋体"/>
        <charset val="134"/>
      </rPr>
      <t>∠63*6</t>
    </r>
    <r>
      <rPr>
        <sz val="10"/>
        <rFont val="??"/>
        <charset val="134"/>
        <scheme val="minor"/>
      </rPr>
      <t>毫米*6米</t>
    </r>
  </si>
  <si>
    <t xml:space="preserve">  国标   27根    </t>
  </si>
  <si>
    <t>吨</t>
  </si>
  <si>
    <r>
      <rPr>
        <sz val="10"/>
        <rFont val="宋体"/>
        <charset val="134"/>
      </rPr>
      <t>∠75*6</t>
    </r>
    <r>
      <rPr>
        <sz val="10"/>
        <rFont val="??"/>
        <charset val="134"/>
        <scheme val="minor"/>
      </rPr>
      <t>毫米*6米</t>
    </r>
  </si>
  <si>
    <t xml:space="preserve">  国标   76根    </t>
  </si>
  <si>
    <t>槽钢</t>
  </si>
  <si>
    <r>
      <rPr>
        <sz val="10"/>
        <rFont val="宋体"/>
        <charset val="134"/>
      </rPr>
      <t>[</t>
    </r>
    <r>
      <rPr>
        <sz val="10"/>
        <rFont val="??"/>
        <charset val="134"/>
        <scheme val="minor"/>
      </rPr>
      <t>100*6米</t>
    </r>
  </si>
  <si>
    <t>国标   39根</t>
  </si>
  <si>
    <r>
      <rPr>
        <sz val="10"/>
        <rFont val="宋体"/>
        <charset val="134"/>
      </rPr>
      <t>[</t>
    </r>
    <r>
      <rPr>
        <sz val="10"/>
        <rFont val="??"/>
        <charset val="134"/>
        <scheme val="minor"/>
      </rPr>
      <t>120*6米</t>
    </r>
  </si>
  <si>
    <t>国标   19根</t>
  </si>
  <si>
    <r>
      <rPr>
        <sz val="10"/>
        <rFont val="宋体"/>
        <charset val="134"/>
      </rPr>
      <t>[</t>
    </r>
    <r>
      <rPr>
        <sz val="10"/>
        <rFont val="??"/>
        <charset val="134"/>
        <scheme val="minor"/>
      </rPr>
      <t>140*6米</t>
    </r>
  </si>
  <si>
    <t>国标   1根</t>
  </si>
  <si>
    <t>钢板</t>
  </si>
  <si>
    <t>δ=10</t>
  </si>
  <si>
    <t xml:space="preserve"> 宽1.5米*长6米*1张</t>
  </si>
  <si>
    <t>δ=6</t>
  </si>
  <si>
    <t>宽1.5米*长6米*1张</t>
  </si>
  <si>
    <t>扁铁</t>
  </si>
  <si>
    <t>-3*100</t>
  </si>
  <si>
    <t>Q235B</t>
  </si>
  <si>
    <t>山东省济南市钢城区艾山街道循环经济产业园 联系人：王博        联系电话：17663499979</t>
  </si>
  <si>
    <t>[12.6</t>
  </si>
  <si>
    <t>方管</t>
  </si>
  <si>
    <t>140*80*4</t>
  </si>
  <si>
    <t>花纹钢板</t>
  </si>
  <si>
    <t>δ=5mm</t>
  </si>
  <si>
    <t>∠125*10</t>
  </si>
  <si>
    <t>∠63*5</t>
  </si>
  <si>
    <t>扁钢</t>
  </si>
  <si>
    <t>70*5</t>
  </si>
  <si>
    <t>∠75*5</t>
  </si>
  <si>
    <t>镀锌C型钢</t>
  </si>
  <si>
    <t>C120X50X15X2.5</t>
  </si>
  <si>
    <t>型钢</t>
  </si>
  <si>
    <t>HM148X100X6X9</t>
  </si>
  <si>
    <t>HM194X150X6X9</t>
  </si>
  <si>
    <t>HM488X300X11X18</t>
  </si>
  <si>
    <t>HN150X75X5X7</t>
  </si>
  <si>
    <t>HN175X90X5X8</t>
  </si>
  <si>
    <t>HN200X100X5.5X8</t>
  </si>
  <si>
    <t>HN250X125X6X9</t>
  </si>
  <si>
    <t>HN300X150X6.5X9</t>
  </si>
  <si>
    <t>HN350X175X7X11</t>
  </si>
  <si>
    <t>HN400X200X8X13</t>
  </si>
  <si>
    <t>HW150X150X7X10</t>
  </si>
  <si>
    <t>HW175X175X7.5X11</t>
  </si>
  <si>
    <t>钢管</t>
  </si>
  <si>
    <t>φ108*5</t>
  </si>
  <si>
    <t>φ30*3</t>
  </si>
  <si>
    <t>φ50*3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</si>
</sst>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8">
    <font>
      <sz val="11"/>
      <color theme="1"/>
      <name val="Calibri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??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49"/>
    <xf numFmtId="0" fontId="1" fillId="2" borderId="0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3" fillId="2" borderId="1" xfId="49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6" fillId="2" borderId="0" xfId="49" applyFont="1" applyFill="1" applyAlignment="1">
      <alignment horizontal="right"/>
    </xf>
    <xf numFmtId="177" fontId="6" fillId="2" borderId="0" xfId="49" applyNumberFormat="1" applyFont="1" applyFill="1" applyBorder="1" applyAlignment="1">
      <alignment horizontal="left"/>
    </xf>
    <xf numFmtId="0" fontId="6" fillId="2" borderId="0" xfId="49" applyFont="1" applyFill="1" applyBorder="1" applyAlignment="1">
      <alignment horizontal="right"/>
    </xf>
    <xf numFmtId="49" fontId="6" fillId="2" borderId="0" xfId="49" applyNumberFormat="1" applyFont="1" applyFill="1" applyBorder="1" applyAlignment="1">
      <alignment horizontal="left"/>
    </xf>
    <xf numFmtId="176" fontId="2" fillId="4" borderId="1" xfId="49" applyNumberFormat="1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2" fontId="3" fillId="5" borderId="1" xfId="49" applyNumberFormat="1" applyFont="1" applyFill="1" applyBorder="1" applyAlignment="1">
      <alignment vertical="center"/>
    </xf>
    <xf numFmtId="49" fontId="3" fillId="5" borderId="1" xfId="49" applyNumberFormat="1" applyFont="1" applyFill="1" applyBorder="1" applyAlignment="1">
      <alignment vertical="center"/>
    </xf>
    <xf numFmtId="49" fontId="3" fillId="2" borderId="4" xfId="49" applyNumberFormat="1" applyFont="1" applyFill="1" applyBorder="1" applyAlignment="1">
      <alignment horizontal="center" vertical="center" wrapText="1"/>
    </xf>
    <xf numFmtId="49" fontId="3" fillId="2" borderId="5" xfId="49" applyNumberFormat="1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 wrapText="1"/>
    </xf>
    <xf numFmtId="0" fontId="4" fillId="3" borderId="7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15 7" xfId="51"/>
    <cellStyle name="常规 2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pane topLeftCell="A1" activePane="bottomRight" state="frozen"/>
      <selection activeCell="O9" sqref="O9"/>
    </sheetView>
  </sheetViews>
  <sheetFormatPr defaultColWidth="9" defaultRowHeight="14.25"/>
  <cols>
    <col min="1" max="1" width="7" customWidth="1"/>
    <col min="2" max="2" width="8" customWidth="1"/>
    <col min="3" max="3" width="4" customWidth="1"/>
    <col min="4" max="4" width="9" customWidth="1"/>
    <col min="5" max="6" width="12" customWidth="1"/>
    <col min="7" max="7" width="16" customWidth="1"/>
    <col min="8" max="8" width="19.125" customWidth="1"/>
    <col min="9" max="9" width="7.625" customWidth="1"/>
    <col min="10" max="10" width="4" customWidth="1"/>
    <col min="11" max="11" width="8" customWidth="1"/>
    <col min="12" max="12" width="7" customWidth="1"/>
    <col min="13" max="13" width="6.25" customWidth="1"/>
    <col min="14" max="15" width="7" customWidth="1"/>
  </cols>
  <sheetData>
    <row r="1" ht="37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0"/>
      <c r="J1" s="11">
        <v>46114</v>
      </c>
      <c r="K1" s="11"/>
      <c r="L1" s="12" t="s">
        <v>1</v>
      </c>
      <c r="M1" s="12"/>
      <c r="N1" s="13"/>
      <c r="O1" s="13"/>
    </row>
    <row r="2" ht="28.5" customHeight="1" spans="1:15">
      <c r="A2" s="2" t="s">
        <v>2</v>
      </c>
      <c r="B2" s="2" t="s">
        <v>3</v>
      </c>
      <c r="C2" s="2" t="s">
        <v>4</v>
      </c>
      <c r="D2" s="3" t="s">
        <v>5</v>
      </c>
      <c r="E2" s="2" t="s">
        <v>6</v>
      </c>
      <c r="F2" s="2" t="s">
        <v>7</v>
      </c>
      <c r="G2" s="2" t="s">
        <v>8</v>
      </c>
      <c r="H2" s="3" t="s">
        <v>9</v>
      </c>
      <c r="I2" s="2" t="s">
        <v>10</v>
      </c>
      <c r="J2" s="2" t="s">
        <v>11</v>
      </c>
      <c r="K2" s="2" t="s">
        <v>12</v>
      </c>
      <c r="L2" s="3" t="s">
        <v>13</v>
      </c>
      <c r="M2" s="3" t="s">
        <v>14</v>
      </c>
      <c r="N2" s="14" t="s">
        <v>15</v>
      </c>
      <c r="O2" s="14" t="s">
        <v>16</v>
      </c>
    </row>
    <row r="3" ht="24.75" customHeight="1" spans="1:15">
      <c r="A3" s="4" t="s">
        <v>17</v>
      </c>
      <c r="B3" s="5"/>
      <c r="C3" s="6"/>
      <c r="D3" s="5"/>
      <c r="E3" s="4" t="s">
        <v>18</v>
      </c>
      <c r="F3" s="7" t="s">
        <v>19</v>
      </c>
      <c r="G3" s="8" t="s">
        <v>20</v>
      </c>
      <c r="H3" s="9" t="s">
        <v>21</v>
      </c>
      <c r="I3" s="15" t="s">
        <v>22</v>
      </c>
      <c r="J3" s="7" t="s">
        <v>23</v>
      </c>
      <c r="K3" s="16">
        <v>10</v>
      </c>
      <c r="L3" s="4" t="s">
        <v>24</v>
      </c>
      <c r="M3" s="4" t="s">
        <v>25</v>
      </c>
      <c r="N3" s="17"/>
      <c r="O3" s="18"/>
    </row>
    <row r="4" ht="24.75" customHeight="1" spans="1:15">
      <c r="A4" s="4" t="s">
        <v>17</v>
      </c>
      <c r="B4" s="5"/>
      <c r="C4" s="6"/>
      <c r="D4" s="5"/>
      <c r="E4" s="4" t="s">
        <v>18</v>
      </c>
      <c r="F4" s="7" t="s">
        <v>19</v>
      </c>
      <c r="G4" s="8" t="s">
        <v>20</v>
      </c>
      <c r="H4" s="9" t="s">
        <v>26</v>
      </c>
      <c r="I4" s="19"/>
      <c r="J4" s="7" t="s">
        <v>23</v>
      </c>
      <c r="K4" s="16">
        <v>8</v>
      </c>
      <c r="L4" s="4" t="s">
        <v>24</v>
      </c>
      <c r="M4" s="4" t="s">
        <v>25</v>
      </c>
      <c r="N4" s="17"/>
      <c r="O4" s="18"/>
    </row>
    <row r="5" ht="24.75" customHeight="1" spans="1:15">
      <c r="A5" s="4" t="s">
        <v>17</v>
      </c>
      <c r="B5" s="5"/>
      <c r="C5" s="6"/>
      <c r="D5" s="5"/>
      <c r="E5" s="4" t="s">
        <v>18</v>
      </c>
      <c r="F5" s="7" t="s">
        <v>27</v>
      </c>
      <c r="G5" s="8" t="s">
        <v>28</v>
      </c>
      <c r="H5" s="9" t="s">
        <v>29</v>
      </c>
      <c r="I5" s="19"/>
      <c r="J5" s="7" t="s">
        <v>30</v>
      </c>
      <c r="K5" s="16">
        <v>0.93</v>
      </c>
      <c r="L5" s="4" t="s">
        <v>24</v>
      </c>
      <c r="M5" s="4" t="s">
        <v>25</v>
      </c>
      <c r="N5" s="17"/>
      <c r="O5" s="18"/>
    </row>
    <row r="6" ht="24.75" customHeight="1" spans="1:15">
      <c r="A6" s="4" t="s">
        <v>17</v>
      </c>
      <c r="B6" s="5"/>
      <c r="C6" s="6"/>
      <c r="D6" s="5"/>
      <c r="E6" s="4" t="s">
        <v>18</v>
      </c>
      <c r="F6" s="7" t="s">
        <v>27</v>
      </c>
      <c r="G6" s="8" t="s">
        <v>31</v>
      </c>
      <c r="H6" s="9" t="s">
        <v>32</v>
      </c>
      <c r="I6" s="19"/>
      <c r="J6" s="7" t="s">
        <v>30</v>
      </c>
      <c r="K6" s="16">
        <v>3.15</v>
      </c>
      <c r="L6" s="4" t="s">
        <v>24</v>
      </c>
      <c r="M6" s="4" t="s">
        <v>25</v>
      </c>
      <c r="N6" s="17"/>
      <c r="O6" s="18"/>
    </row>
    <row r="7" ht="24.75" customHeight="1" spans="1:15">
      <c r="A7" s="4" t="s">
        <v>17</v>
      </c>
      <c r="B7" s="5"/>
      <c r="C7" s="6"/>
      <c r="D7" s="5"/>
      <c r="E7" s="4" t="s">
        <v>18</v>
      </c>
      <c r="F7" s="7" t="s">
        <v>33</v>
      </c>
      <c r="G7" s="8" t="s">
        <v>34</v>
      </c>
      <c r="H7" s="9" t="s">
        <v>35</v>
      </c>
      <c r="I7" s="19"/>
      <c r="J7" s="7" t="s">
        <v>30</v>
      </c>
      <c r="K7" s="16">
        <v>2.34</v>
      </c>
      <c r="L7" s="4" t="s">
        <v>24</v>
      </c>
      <c r="M7" s="4" t="s">
        <v>25</v>
      </c>
      <c r="N7" s="17"/>
      <c r="O7" s="18"/>
    </row>
    <row r="8" ht="24.75" customHeight="1" spans="1:15">
      <c r="A8" s="4" t="s">
        <v>17</v>
      </c>
      <c r="B8" s="5"/>
      <c r="C8" s="6"/>
      <c r="D8" s="5"/>
      <c r="E8" s="4" t="s">
        <v>18</v>
      </c>
      <c r="F8" s="7" t="s">
        <v>33</v>
      </c>
      <c r="G8" s="8" t="s">
        <v>36</v>
      </c>
      <c r="H8" s="9" t="s">
        <v>37</v>
      </c>
      <c r="I8" s="19"/>
      <c r="J8" s="7" t="s">
        <v>30</v>
      </c>
      <c r="K8" s="16">
        <v>1.37</v>
      </c>
      <c r="L8" s="4" t="s">
        <v>24</v>
      </c>
      <c r="M8" s="4" t="s">
        <v>25</v>
      </c>
      <c r="N8" s="17"/>
      <c r="O8" s="18"/>
    </row>
    <row r="9" ht="24.75" customHeight="1" spans="1:15">
      <c r="A9" s="4" t="s">
        <v>17</v>
      </c>
      <c r="B9" s="5"/>
      <c r="C9" s="6"/>
      <c r="D9" s="5"/>
      <c r="E9" s="4" t="s">
        <v>18</v>
      </c>
      <c r="F9" s="7" t="s">
        <v>33</v>
      </c>
      <c r="G9" s="8" t="s">
        <v>38</v>
      </c>
      <c r="H9" s="9" t="s">
        <v>39</v>
      </c>
      <c r="I9" s="19"/>
      <c r="J9" s="7" t="s">
        <v>30</v>
      </c>
      <c r="K9" s="16">
        <v>0.09</v>
      </c>
      <c r="L9" s="4" t="s">
        <v>24</v>
      </c>
      <c r="M9" s="4" t="s">
        <v>25</v>
      </c>
      <c r="N9" s="17"/>
      <c r="O9" s="18"/>
    </row>
    <row r="10" ht="24.75" customHeight="1" spans="1:15">
      <c r="A10" s="4" t="s">
        <v>17</v>
      </c>
      <c r="B10" s="5"/>
      <c r="C10" s="6"/>
      <c r="D10" s="5"/>
      <c r="E10" s="4" t="s">
        <v>18</v>
      </c>
      <c r="F10" s="7" t="s">
        <v>40</v>
      </c>
      <c r="G10" s="8" t="s">
        <v>41</v>
      </c>
      <c r="H10" s="9" t="s">
        <v>42</v>
      </c>
      <c r="I10" s="19"/>
      <c r="J10" s="7" t="s">
        <v>30</v>
      </c>
      <c r="K10" s="16">
        <v>0.71</v>
      </c>
      <c r="L10" s="4" t="s">
        <v>24</v>
      </c>
      <c r="M10" s="4" t="s">
        <v>25</v>
      </c>
      <c r="N10" s="17"/>
      <c r="O10" s="18"/>
    </row>
    <row r="11" ht="24.75" customHeight="1" spans="1:15">
      <c r="A11" s="4" t="s">
        <v>17</v>
      </c>
      <c r="B11" s="5"/>
      <c r="C11" s="6"/>
      <c r="D11" s="5"/>
      <c r="E11" s="4" t="s">
        <v>18</v>
      </c>
      <c r="F11" s="7" t="s">
        <v>40</v>
      </c>
      <c r="G11" s="8" t="s">
        <v>43</v>
      </c>
      <c r="H11" s="9" t="s">
        <v>44</v>
      </c>
      <c r="I11" s="20"/>
      <c r="J11" s="7" t="s">
        <v>30</v>
      </c>
      <c r="K11" s="16">
        <v>0.42</v>
      </c>
      <c r="L11" s="4" t="s">
        <v>24</v>
      </c>
      <c r="M11" s="4" t="s">
        <v>25</v>
      </c>
      <c r="N11" s="17"/>
      <c r="O11" s="18"/>
    </row>
    <row r="12" ht="24.75" customHeight="1" spans="1:15">
      <c r="A12" s="4" t="s">
        <v>17</v>
      </c>
      <c r="B12" s="5"/>
      <c r="C12" s="6"/>
      <c r="D12" s="5"/>
      <c r="E12" s="4" t="s">
        <v>18</v>
      </c>
      <c r="F12" s="7" t="s">
        <v>45</v>
      </c>
      <c r="G12" s="8" t="s">
        <v>46</v>
      </c>
      <c r="H12" s="9" t="s">
        <v>47</v>
      </c>
      <c r="I12" s="21" t="s">
        <v>48</v>
      </c>
      <c r="J12" s="7" t="s">
        <v>30</v>
      </c>
      <c r="K12" s="16">
        <f>0.205827*1.04</f>
        <v>0.21406008</v>
      </c>
      <c r="L12" s="4" t="s">
        <v>24</v>
      </c>
      <c r="M12" s="4" t="s">
        <v>25</v>
      </c>
      <c r="N12" s="17"/>
      <c r="O12" s="18"/>
    </row>
    <row r="13" ht="24.75" customHeight="1" spans="1:15">
      <c r="A13" s="4" t="s">
        <v>17</v>
      </c>
      <c r="B13" s="5"/>
      <c r="C13" s="6"/>
      <c r="D13" s="5"/>
      <c r="E13" s="4" t="s">
        <v>18</v>
      </c>
      <c r="F13" s="7" t="s">
        <v>33</v>
      </c>
      <c r="G13" s="8" t="s">
        <v>49</v>
      </c>
      <c r="H13" s="9" t="s">
        <v>47</v>
      </c>
      <c r="I13" s="22"/>
      <c r="J13" s="7" t="s">
        <v>30</v>
      </c>
      <c r="K13" s="16">
        <f>0.12034686*1.04</f>
        <v>0.1251607344</v>
      </c>
      <c r="L13" s="4" t="s">
        <v>24</v>
      </c>
      <c r="M13" s="4" t="s">
        <v>25</v>
      </c>
      <c r="N13" s="17"/>
      <c r="O13" s="18"/>
    </row>
    <row r="14" ht="24.75" customHeight="1" spans="1:15">
      <c r="A14" s="4" t="s">
        <v>17</v>
      </c>
      <c r="B14" s="5"/>
      <c r="C14" s="6"/>
      <c r="D14" s="5"/>
      <c r="E14" s="4" t="s">
        <v>18</v>
      </c>
      <c r="F14" s="7" t="s">
        <v>50</v>
      </c>
      <c r="G14" s="8" t="s">
        <v>51</v>
      </c>
      <c r="H14" s="9" t="s">
        <v>47</v>
      </c>
      <c r="I14" s="22"/>
      <c r="J14" s="7" t="s">
        <v>30</v>
      </c>
      <c r="K14" s="16">
        <f>0.313571328*1.04</f>
        <v>0.32611418112</v>
      </c>
      <c r="L14" s="4" t="s">
        <v>24</v>
      </c>
      <c r="M14" s="4" t="s">
        <v>25</v>
      </c>
      <c r="N14" s="17"/>
      <c r="O14" s="18"/>
    </row>
    <row r="15" ht="24.75" customHeight="1" spans="1:15">
      <c r="A15" s="4" t="s">
        <v>17</v>
      </c>
      <c r="B15" s="5"/>
      <c r="C15" s="6"/>
      <c r="D15" s="5"/>
      <c r="E15" s="4" t="s">
        <v>18</v>
      </c>
      <c r="F15" s="7" t="s">
        <v>52</v>
      </c>
      <c r="G15" s="8" t="s">
        <v>53</v>
      </c>
      <c r="H15" s="9" t="s">
        <v>47</v>
      </c>
      <c r="I15" s="22"/>
      <c r="J15" s="7" t="s">
        <v>30</v>
      </c>
      <c r="K15" s="16">
        <f>(7.2464139+4.095765)*1.04+0.0306464*1.04/39.25*40.5</f>
        <v>11.828753352</v>
      </c>
      <c r="L15" s="4" t="s">
        <v>24</v>
      </c>
      <c r="M15" s="4" t="s">
        <v>25</v>
      </c>
      <c r="N15" s="17"/>
      <c r="O15" s="18"/>
    </row>
    <row r="16" ht="24.75" customHeight="1" spans="1:15">
      <c r="A16" s="4" t="s">
        <v>17</v>
      </c>
      <c r="B16" s="5"/>
      <c r="C16" s="6"/>
      <c r="D16" s="5"/>
      <c r="E16" s="4" t="s">
        <v>18</v>
      </c>
      <c r="F16" s="7" t="s">
        <v>27</v>
      </c>
      <c r="G16" s="8" t="s">
        <v>54</v>
      </c>
      <c r="H16" s="9" t="s">
        <v>47</v>
      </c>
      <c r="I16" s="22"/>
      <c r="J16" s="7" t="s">
        <v>30</v>
      </c>
      <c r="K16" s="16">
        <f>3.9643576*1.04</f>
        <v>4.122931904</v>
      </c>
      <c r="L16" s="4" t="s">
        <v>24</v>
      </c>
      <c r="M16" s="4" t="s">
        <v>25</v>
      </c>
      <c r="N16" s="17"/>
      <c r="O16" s="18"/>
    </row>
    <row r="17" ht="24.75" customHeight="1" spans="1:15">
      <c r="A17" s="4" t="s">
        <v>17</v>
      </c>
      <c r="B17" s="5"/>
      <c r="C17" s="6"/>
      <c r="D17" s="5"/>
      <c r="E17" s="4" t="s">
        <v>18</v>
      </c>
      <c r="F17" s="7" t="s">
        <v>27</v>
      </c>
      <c r="G17" s="8" t="s">
        <v>55</v>
      </c>
      <c r="H17" s="9" t="s">
        <v>47</v>
      </c>
      <c r="I17" s="22"/>
      <c r="J17" s="7" t="s">
        <v>30</v>
      </c>
      <c r="K17" s="16">
        <f>0.938862688*1.04</f>
        <v>0.97641719552</v>
      </c>
      <c r="L17" s="4" t="s">
        <v>24</v>
      </c>
      <c r="M17" s="4" t="s">
        <v>25</v>
      </c>
      <c r="N17" s="17"/>
      <c r="O17" s="18"/>
    </row>
    <row r="18" ht="24.75" customHeight="1" spans="1:15">
      <c r="A18" s="4" t="s">
        <v>17</v>
      </c>
      <c r="B18" s="5"/>
      <c r="C18" s="6"/>
      <c r="D18" s="5"/>
      <c r="E18" s="4" t="s">
        <v>18</v>
      </c>
      <c r="F18" s="7" t="s">
        <v>56</v>
      </c>
      <c r="G18" s="8" t="s">
        <v>57</v>
      </c>
      <c r="H18" s="9" t="s">
        <v>47</v>
      </c>
      <c r="I18" s="22"/>
      <c r="J18" s="7" t="s">
        <v>30</v>
      </c>
      <c r="K18" s="16">
        <f>(0.94080528+0.527616)*1.04</f>
        <v>1.5271581312</v>
      </c>
      <c r="L18" s="4" t="s">
        <v>24</v>
      </c>
      <c r="M18" s="4" t="s">
        <v>25</v>
      </c>
      <c r="N18" s="17"/>
      <c r="O18" s="18"/>
    </row>
    <row r="19" ht="24.75" customHeight="1" spans="1:15">
      <c r="A19" s="4" t="s">
        <v>17</v>
      </c>
      <c r="B19" s="5"/>
      <c r="C19" s="6"/>
      <c r="D19" s="5"/>
      <c r="E19" s="4" t="s">
        <v>18</v>
      </c>
      <c r="F19" s="7" t="s">
        <v>27</v>
      </c>
      <c r="G19" s="8" t="s">
        <v>58</v>
      </c>
      <c r="H19" s="9" t="s">
        <v>47</v>
      </c>
      <c r="I19" s="22"/>
      <c r="J19" s="7" t="s">
        <v>30</v>
      </c>
      <c r="K19" s="16">
        <f>2.495922*1.04</f>
        <v>2.59575888</v>
      </c>
      <c r="L19" s="4" t="s">
        <v>24</v>
      </c>
      <c r="M19" s="4" t="s">
        <v>25</v>
      </c>
      <c r="N19" s="17"/>
      <c r="O19" s="18"/>
    </row>
    <row r="20" ht="24.75" customHeight="1" spans="1:15">
      <c r="A20" s="4" t="s">
        <v>17</v>
      </c>
      <c r="B20" s="5"/>
      <c r="C20" s="6"/>
      <c r="D20" s="5"/>
      <c r="E20" s="4" t="s">
        <v>18</v>
      </c>
      <c r="F20" s="7" t="s">
        <v>59</v>
      </c>
      <c r="G20" s="8" t="s">
        <v>60</v>
      </c>
      <c r="H20" s="9" t="s">
        <v>47</v>
      </c>
      <c r="I20" s="22"/>
      <c r="J20" s="7" t="s">
        <v>30</v>
      </c>
      <c r="K20" s="16">
        <f>1.56597018*1.03</f>
        <v>1.6129492854</v>
      </c>
      <c r="L20" s="4" t="s">
        <v>24</v>
      </c>
      <c r="M20" s="4" t="s">
        <v>25</v>
      </c>
      <c r="N20" s="17"/>
      <c r="O20" s="18"/>
    </row>
    <row r="21" ht="24.75" customHeight="1" spans="1:15">
      <c r="A21" s="4" t="s">
        <v>17</v>
      </c>
      <c r="B21" s="5"/>
      <c r="C21" s="6"/>
      <c r="D21" s="5"/>
      <c r="E21" s="4" t="s">
        <v>18</v>
      </c>
      <c r="F21" s="7" t="s">
        <v>61</v>
      </c>
      <c r="G21" s="8" t="s">
        <v>62</v>
      </c>
      <c r="H21" s="9" t="s">
        <v>47</v>
      </c>
      <c r="I21" s="22"/>
      <c r="J21" s="7" t="s">
        <v>30</v>
      </c>
      <c r="K21" s="16">
        <f>0.61632*1.03</f>
        <v>0.6348096</v>
      </c>
      <c r="L21" s="4" t="s">
        <v>24</v>
      </c>
      <c r="M21" s="4" t="s">
        <v>25</v>
      </c>
      <c r="N21" s="17"/>
      <c r="O21" s="18"/>
    </row>
    <row r="22" ht="24.75" customHeight="1" spans="1:15">
      <c r="A22" s="4" t="s">
        <v>17</v>
      </c>
      <c r="B22" s="5"/>
      <c r="C22" s="6"/>
      <c r="D22" s="5"/>
      <c r="E22" s="4" t="s">
        <v>18</v>
      </c>
      <c r="F22" s="7" t="s">
        <v>61</v>
      </c>
      <c r="G22" s="8" t="s">
        <v>63</v>
      </c>
      <c r="H22" s="9" t="s">
        <v>47</v>
      </c>
      <c r="I22" s="22"/>
      <c r="J22" s="7" t="s">
        <v>30</v>
      </c>
      <c r="K22" s="16">
        <f>0.38688*1.03</f>
        <v>0.3984864</v>
      </c>
      <c r="L22" s="4" t="s">
        <v>24</v>
      </c>
      <c r="M22" s="4" t="s">
        <v>25</v>
      </c>
      <c r="N22" s="17"/>
      <c r="O22" s="18"/>
    </row>
    <row r="23" ht="24.75" customHeight="1" spans="1:15">
      <c r="A23" s="4" t="s">
        <v>17</v>
      </c>
      <c r="B23" s="5"/>
      <c r="C23" s="6"/>
      <c r="D23" s="5"/>
      <c r="E23" s="4" t="s">
        <v>18</v>
      </c>
      <c r="F23" s="7" t="s">
        <v>61</v>
      </c>
      <c r="G23" s="8" t="s">
        <v>64</v>
      </c>
      <c r="H23" s="9" t="s">
        <v>47</v>
      </c>
      <c r="I23" s="22"/>
      <c r="J23" s="7" t="s">
        <v>30</v>
      </c>
      <c r="K23" s="16">
        <f>6.3468*1.03</f>
        <v>6.537204</v>
      </c>
      <c r="L23" s="4" t="s">
        <v>24</v>
      </c>
      <c r="M23" s="4" t="s">
        <v>25</v>
      </c>
      <c r="N23" s="17"/>
      <c r="O23" s="18"/>
    </row>
    <row r="24" ht="24.75" customHeight="1" spans="1:15">
      <c r="A24" s="4" t="s">
        <v>17</v>
      </c>
      <c r="B24" s="5"/>
      <c r="C24" s="6"/>
      <c r="D24" s="5"/>
      <c r="E24" s="4" t="s">
        <v>18</v>
      </c>
      <c r="F24" s="7" t="s">
        <v>61</v>
      </c>
      <c r="G24" s="8" t="s">
        <v>65</v>
      </c>
      <c r="H24" s="9" t="s">
        <v>47</v>
      </c>
      <c r="I24" s="22"/>
      <c r="J24" s="7" t="s">
        <v>30</v>
      </c>
      <c r="K24" s="16">
        <f>1.433432*1.03+12*14.3/1000</f>
        <v>1.64803496</v>
      </c>
      <c r="L24" s="4" t="s">
        <v>24</v>
      </c>
      <c r="M24" s="4" t="s">
        <v>25</v>
      </c>
      <c r="N24" s="17"/>
      <c r="O24" s="18"/>
    </row>
    <row r="25" ht="24.75" customHeight="1" spans="1:15">
      <c r="A25" s="4" t="s">
        <v>17</v>
      </c>
      <c r="B25" s="5"/>
      <c r="C25" s="6"/>
      <c r="D25" s="5"/>
      <c r="E25" s="4" t="s">
        <v>18</v>
      </c>
      <c r="F25" s="7" t="s">
        <v>61</v>
      </c>
      <c r="G25" s="8" t="s">
        <v>66</v>
      </c>
      <c r="H25" s="9" t="s">
        <v>47</v>
      </c>
      <c r="I25" s="22"/>
      <c r="J25" s="7" t="s">
        <v>30</v>
      </c>
      <c r="K25" s="16">
        <f>0.85176*1.03</f>
        <v>0.8773128</v>
      </c>
      <c r="L25" s="4" t="s">
        <v>24</v>
      </c>
      <c r="M25" s="4" t="s">
        <v>25</v>
      </c>
      <c r="N25" s="17"/>
      <c r="O25" s="18"/>
    </row>
    <row r="26" ht="24.75" customHeight="1" spans="1:15">
      <c r="A26" s="4" t="s">
        <v>17</v>
      </c>
      <c r="B26" s="5"/>
      <c r="C26" s="6"/>
      <c r="D26" s="5"/>
      <c r="E26" s="4" t="s">
        <v>18</v>
      </c>
      <c r="F26" s="7" t="s">
        <v>61</v>
      </c>
      <c r="G26" s="8" t="s">
        <v>67</v>
      </c>
      <c r="H26" s="9" t="s">
        <v>47</v>
      </c>
      <c r="I26" s="22"/>
      <c r="J26" s="7" t="s">
        <v>30</v>
      </c>
      <c r="K26" s="16">
        <f>2.581215*1.03</f>
        <v>2.65865145</v>
      </c>
      <c r="L26" s="4" t="s">
        <v>24</v>
      </c>
      <c r="M26" s="4" t="s">
        <v>25</v>
      </c>
      <c r="N26" s="17"/>
      <c r="O26" s="18"/>
    </row>
    <row r="27" ht="24.75" customHeight="1" spans="1:15">
      <c r="A27" s="4" t="s">
        <v>17</v>
      </c>
      <c r="B27" s="5"/>
      <c r="C27" s="6"/>
      <c r="D27" s="5"/>
      <c r="E27" s="4" t="s">
        <v>18</v>
      </c>
      <c r="F27" s="7" t="s">
        <v>61</v>
      </c>
      <c r="G27" s="8" t="s">
        <v>68</v>
      </c>
      <c r="H27" s="9" t="s">
        <v>47</v>
      </c>
      <c r="I27" s="22"/>
      <c r="J27" s="7" t="s">
        <v>30</v>
      </c>
      <c r="K27" s="16">
        <f>1.847934*1.03</f>
        <v>1.90337202</v>
      </c>
      <c r="L27" s="4" t="s">
        <v>24</v>
      </c>
      <c r="M27" s="4" t="s">
        <v>25</v>
      </c>
      <c r="N27" s="17"/>
      <c r="O27" s="18"/>
    </row>
    <row r="28" ht="24.75" customHeight="1" spans="1:15">
      <c r="A28" s="4" t="s">
        <v>17</v>
      </c>
      <c r="B28" s="5"/>
      <c r="C28" s="6"/>
      <c r="D28" s="5"/>
      <c r="E28" s="4" t="s">
        <v>18</v>
      </c>
      <c r="F28" s="7" t="s">
        <v>61</v>
      </c>
      <c r="G28" s="8" t="s">
        <v>69</v>
      </c>
      <c r="H28" s="9" t="s">
        <v>47</v>
      </c>
      <c r="I28" s="22"/>
      <c r="J28" s="7" t="s">
        <v>30</v>
      </c>
      <c r="K28" s="16">
        <f>84*37.3/1000</f>
        <v>3.1332</v>
      </c>
      <c r="L28" s="4" t="s">
        <v>24</v>
      </c>
      <c r="M28" s="4" t="s">
        <v>25</v>
      </c>
      <c r="N28" s="17"/>
      <c r="O28" s="18"/>
    </row>
    <row r="29" ht="24.75" customHeight="1" spans="1:15">
      <c r="A29" s="4" t="s">
        <v>17</v>
      </c>
      <c r="B29" s="5"/>
      <c r="C29" s="6"/>
      <c r="D29" s="5"/>
      <c r="E29" s="4" t="s">
        <v>18</v>
      </c>
      <c r="F29" s="7" t="s">
        <v>61</v>
      </c>
      <c r="G29" s="8" t="s">
        <v>70</v>
      </c>
      <c r="H29" s="9" t="s">
        <v>47</v>
      </c>
      <c r="I29" s="22"/>
      <c r="J29" s="7" t="s">
        <v>30</v>
      </c>
      <c r="K29" s="16">
        <f>2.9775*1.03+12*50/1000</f>
        <v>3.666825</v>
      </c>
      <c r="L29" s="4" t="s">
        <v>24</v>
      </c>
      <c r="M29" s="4" t="s">
        <v>25</v>
      </c>
      <c r="N29" s="17"/>
      <c r="O29" s="18"/>
    </row>
    <row r="30" ht="24.75" customHeight="1" spans="1:15">
      <c r="A30" s="4" t="s">
        <v>17</v>
      </c>
      <c r="B30" s="5"/>
      <c r="C30" s="6"/>
      <c r="D30" s="5"/>
      <c r="E30" s="4" t="s">
        <v>18</v>
      </c>
      <c r="F30" s="7" t="s">
        <v>61</v>
      </c>
      <c r="G30" s="8" t="s">
        <v>71</v>
      </c>
      <c r="H30" s="9" t="s">
        <v>47</v>
      </c>
      <c r="I30" s="22"/>
      <c r="J30" s="7" t="s">
        <v>30</v>
      </c>
      <c r="K30" s="16">
        <f>3.765564*1.03</f>
        <v>3.87853092</v>
      </c>
      <c r="L30" s="4" t="s">
        <v>24</v>
      </c>
      <c r="M30" s="4" t="s">
        <v>25</v>
      </c>
      <c r="N30" s="17"/>
      <c r="O30" s="18"/>
    </row>
    <row r="31" ht="24.75" customHeight="1" spans="1:15">
      <c r="A31" s="4" t="s">
        <v>17</v>
      </c>
      <c r="B31" s="5"/>
      <c r="C31" s="6"/>
      <c r="D31" s="5"/>
      <c r="E31" s="4" t="s">
        <v>18</v>
      </c>
      <c r="F31" s="7" t="s">
        <v>61</v>
      </c>
      <c r="G31" s="8" t="s">
        <v>72</v>
      </c>
      <c r="H31" s="9" t="s">
        <v>47</v>
      </c>
      <c r="I31" s="22"/>
      <c r="J31" s="7" t="s">
        <v>30</v>
      </c>
      <c r="K31" s="16">
        <f>0.1617616*1.03</f>
        <v>0.166614448</v>
      </c>
      <c r="L31" s="4" t="s">
        <v>24</v>
      </c>
      <c r="M31" s="4" t="s">
        <v>25</v>
      </c>
      <c r="N31" s="17"/>
      <c r="O31" s="18"/>
    </row>
    <row r="32" ht="24.75" customHeight="1" spans="1:15">
      <c r="A32" s="4" t="s">
        <v>17</v>
      </c>
      <c r="B32" s="5"/>
      <c r="C32" s="6"/>
      <c r="D32" s="5"/>
      <c r="E32" s="4" t="s">
        <v>18</v>
      </c>
      <c r="F32" s="7" t="s">
        <v>61</v>
      </c>
      <c r="G32" s="8" t="s">
        <v>73</v>
      </c>
      <c r="H32" s="9" t="s">
        <v>47</v>
      </c>
      <c r="I32" s="22"/>
      <c r="J32" s="7" t="s">
        <v>30</v>
      </c>
      <c r="K32" s="16">
        <f>0.6186856*1.03</f>
        <v>0.637246168</v>
      </c>
      <c r="L32" s="4" t="s">
        <v>24</v>
      </c>
      <c r="M32" s="4" t="s">
        <v>25</v>
      </c>
      <c r="N32" s="17"/>
      <c r="O32" s="18"/>
    </row>
    <row r="33" ht="24.75" customHeight="1" spans="1:15">
      <c r="A33" s="4" t="s">
        <v>17</v>
      </c>
      <c r="B33" s="5"/>
      <c r="C33" s="6"/>
      <c r="D33" s="5"/>
      <c r="E33" s="4" t="s">
        <v>18</v>
      </c>
      <c r="F33" s="7" t="s">
        <v>74</v>
      </c>
      <c r="G33" s="8" t="s">
        <v>75</v>
      </c>
      <c r="H33" s="9" t="s">
        <v>47</v>
      </c>
      <c r="I33" s="22"/>
      <c r="J33" s="7" t="s">
        <v>30</v>
      </c>
      <c r="K33" s="16">
        <f>0.0914472*1.04</f>
        <v>0.095105088</v>
      </c>
      <c r="L33" s="4" t="s">
        <v>24</v>
      </c>
      <c r="M33" s="4" t="s">
        <v>25</v>
      </c>
      <c r="N33" s="17"/>
      <c r="O33" s="18"/>
    </row>
    <row r="34" ht="24.75" customHeight="1" spans="1:15">
      <c r="A34" s="4" t="s">
        <v>17</v>
      </c>
      <c r="B34" s="5"/>
      <c r="C34" s="6"/>
      <c r="D34" s="5"/>
      <c r="E34" s="4" t="s">
        <v>18</v>
      </c>
      <c r="F34" s="7" t="s">
        <v>74</v>
      </c>
      <c r="G34" s="8" t="s">
        <v>76</v>
      </c>
      <c r="H34" s="9" t="s">
        <v>47</v>
      </c>
      <c r="I34" s="22"/>
      <c r="J34" s="7" t="s">
        <v>30</v>
      </c>
      <c r="K34" s="16">
        <f>0.3492504*1.04</f>
        <v>0.363220416</v>
      </c>
      <c r="L34" s="4" t="s">
        <v>24</v>
      </c>
      <c r="M34" s="4" t="s">
        <v>25</v>
      </c>
      <c r="N34" s="17"/>
      <c r="O34" s="18"/>
    </row>
    <row r="35" ht="24.75" customHeight="1" spans="1:15">
      <c r="A35" s="4" t="s">
        <v>17</v>
      </c>
      <c r="B35" s="5"/>
      <c r="C35" s="6"/>
      <c r="D35" s="5"/>
      <c r="E35" s="4" t="s">
        <v>18</v>
      </c>
      <c r="F35" s="7" t="s">
        <v>74</v>
      </c>
      <c r="G35" s="8" t="s">
        <v>77</v>
      </c>
      <c r="H35" s="9" t="s">
        <v>47</v>
      </c>
      <c r="I35" s="23"/>
      <c r="J35" s="7" t="s">
        <v>30</v>
      </c>
      <c r="K35" s="16">
        <f>0.5521476*1.04</f>
        <v>0.574233504</v>
      </c>
      <c r="L35" s="4" t="s">
        <v>24</v>
      </c>
      <c r="M35" s="4" t="s">
        <v>25</v>
      </c>
      <c r="N35" s="17"/>
      <c r="O35" s="18"/>
    </row>
    <row r="36" ht="24.75" customHeight="1" spans="1:15">
      <c r="A36" s="4"/>
      <c r="B36" s="5"/>
      <c r="C36" s="6"/>
      <c r="D36" s="5"/>
      <c r="E36" s="4"/>
      <c r="F36" s="7"/>
      <c r="G36" s="8"/>
      <c r="H36" s="9"/>
      <c r="I36" s="7"/>
      <c r="J36" s="7"/>
      <c r="K36" s="16"/>
      <c r="L36" s="4"/>
      <c r="M36" s="4"/>
      <c r="N36" s="17"/>
      <c r="O36" s="18"/>
    </row>
  </sheetData>
  <mergeCells count="6">
    <mergeCell ref="A1:H1"/>
    <mergeCell ref="J1:K1"/>
    <mergeCell ref="L1:M1"/>
    <mergeCell ref="N1:O1"/>
    <mergeCell ref="I3:I11"/>
    <mergeCell ref="I12:I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不诉离殇</cp:lastModifiedBy>
  <dcterms:created xsi:type="dcterms:W3CDTF">2026-04-02T09:44:00Z</dcterms:created>
  <dcterms:modified xsi:type="dcterms:W3CDTF">2026-04-02T09:05:29Z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EA72A6E7266C4F73A5C7D8D908C0A7F5_12</vt:lpwstr>
  </property>
  <property fmtid="{D5CDD505-2E9C-101B-9397-08002B2CF9AE}" pid="3" name="KSOProductBuildVer">
    <vt:lpwstr>2052-12.1.0.17827</vt:lpwstr>
  </property>
</Properties>
</file>